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70"/>
  </bookViews>
  <sheets>
    <sheet name="25 10 29" sheetId="7" r:id="rId1"/>
  </sheets>
  <definedNames>
    <definedName name="_xlnm.Print_Titles" localSheetId="0">'25 10 29'!$6:$8</definedName>
    <definedName name="_xlnm.Print_Area" localSheetId="0">'25 10 29'!$A$2:$M$73</definedName>
  </definedNames>
  <calcPr calcId="152511"/>
</workbook>
</file>

<file path=xl/calcChain.xml><?xml version="1.0" encoding="utf-8"?>
<calcChain xmlns="http://schemas.openxmlformats.org/spreadsheetml/2006/main">
  <c r="J62" i="7" l="1"/>
  <c r="J52" i="7"/>
  <c r="J17" i="7"/>
  <c r="G11" i="7"/>
  <c r="H11" i="7"/>
  <c r="I11" i="7"/>
  <c r="J11" i="7"/>
  <c r="K11" i="7"/>
  <c r="L11" i="7"/>
  <c r="M11" i="7"/>
  <c r="G12" i="7"/>
  <c r="H12" i="7"/>
  <c r="I12" i="7"/>
  <c r="J12" i="7"/>
  <c r="K12" i="7"/>
  <c r="L12" i="7"/>
  <c r="M12" i="7"/>
  <c r="G13" i="7"/>
  <c r="H13" i="7"/>
  <c r="I13" i="7"/>
  <c r="J13" i="7"/>
  <c r="K13" i="7"/>
  <c r="L13" i="7"/>
  <c r="M13" i="7"/>
  <c r="H10" i="7"/>
  <c r="I10" i="7"/>
  <c r="J10" i="7"/>
  <c r="K10" i="7"/>
  <c r="L10" i="7"/>
  <c r="M10" i="7"/>
  <c r="G10" i="7"/>
  <c r="G9" i="7"/>
  <c r="F23" i="7"/>
  <c r="F22" i="7"/>
  <c r="F21" i="7"/>
  <c r="F20" i="7"/>
  <c r="M19" i="7"/>
  <c r="L19" i="7"/>
  <c r="K19" i="7"/>
  <c r="J19" i="7"/>
  <c r="I19" i="7"/>
  <c r="H19" i="7"/>
  <c r="G19" i="7"/>
  <c r="F19" i="7"/>
  <c r="F15" i="7" l="1"/>
  <c r="F16" i="7"/>
  <c r="F17" i="7"/>
  <c r="F18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50" i="7"/>
  <c r="F51" i="7"/>
  <c r="F52" i="7"/>
  <c r="F53" i="7"/>
  <c r="F55" i="7"/>
  <c r="F56" i="7"/>
  <c r="F57" i="7"/>
  <c r="F58" i="7"/>
  <c r="F60" i="7"/>
  <c r="F61" i="7"/>
  <c r="F62" i="7"/>
  <c r="F63" i="7"/>
  <c r="F65" i="7"/>
  <c r="F66" i="7"/>
  <c r="F67" i="7"/>
  <c r="F68" i="7"/>
  <c r="G24" i="7"/>
  <c r="H24" i="7"/>
  <c r="I24" i="7"/>
  <c r="J24" i="7"/>
  <c r="K24" i="7"/>
  <c r="L24" i="7"/>
  <c r="M24" i="7"/>
  <c r="F24" i="7" l="1"/>
  <c r="F10" i="7"/>
  <c r="M45" i="7"/>
  <c r="M46" i="7"/>
  <c r="M47" i="7"/>
  <c r="M48" i="7"/>
  <c r="M64" i="7"/>
  <c r="M59" i="7"/>
  <c r="M54" i="7"/>
  <c r="M49" i="7"/>
  <c r="M39" i="7"/>
  <c r="M34" i="7"/>
  <c r="M33" i="7"/>
  <c r="M32" i="7"/>
  <c r="M31" i="7"/>
  <c r="M30" i="7"/>
  <c r="M14" i="7"/>
  <c r="F13" i="7" l="1"/>
  <c r="F11" i="7"/>
  <c r="M9" i="7"/>
  <c r="M71" i="7"/>
  <c r="M73" i="7"/>
  <c r="M70" i="7"/>
  <c r="M72" i="7"/>
  <c r="M29" i="7"/>
  <c r="M44" i="7"/>
  <c r="M69" i="7" l="1"/>
  <c r="L64" i="7"/>
  <c r="K64" i="7"/>
  <c r="J64" i="7"/>
  <c r="I64" i="7"/>
  <c r="H64" i="7"/>
  <c r="G64" i="7"/>
  <c r="H62" i="7"/>
  <c r="L59" i="7"/>
  <c r="K59" i="7"/>
  <c r="I59" i="7"/>
  <c r="H59" i="7"/>
  <c r="G59" i="7"/>
  <c r="H57" i="7"/>
  <c r="L54" i="7"/>
  <c r="K54" i="7"/>
  <c r="J54" i="7"/>
  <c r="I54" i="7"/>
  <c r="G54" i="7"/>
  <c r="L49" i="7"/>
  <c r="K49" i="7"/>
  <c r="J49" i="7"/>
  <c r="I49" i="7"/>
  <c r="H49" i="7"/>
  <c r="G49" i="7"/>
  <c r="L48" i="7"/>
  <c r="K48" i="7"/>
  <c r="J48" i="7"/>
  <c r="I48" i="7"/>
  <c r="H48" i="7"/>
  <c r="G48" i="7"/>
  <c r="L47" i="7"/>
  <c r="K47" i="7"/>
  <c r="J47" i="7"/>
  <c r="F47" i="7" s="1"/>
  <c r="I47" i="7"/>
  <c r="G47" i="7"/>
  <c r="L46" i="7"/>
  <c r="K46" i="7"/>
  <c r="J46" i="7"/>
  <c r="I46" i="7"/>
  <c r="H46" i="7"/>
  <c r="G46" i="7"/>
  <c r="L45" i="7"/>
  <c r="K45" i="7"/>
  <c r="J45" i="7"/>
  <c r="I45" i="7"/>
  <c r="H45" i="7"/>
  <c r="G45" i="7"/>
  <c r="F45" i="7" s="1"/>
  <c r="H42" i="7"/>
  <c r="L39" i="7"/>
  <c r="K39" i="7"/>
  <c r="J39" i="7"/>
  <c r="I39" i="7"/>
  <c r="G39" i="7"/>
  <c r="L34" i="7"/>
  <c r="K34" i="7"/>
  <c r="J34" i="7"/>
  <c r="I34" i="7"/>
  <c r="H34" i="7"/>
  <c r="G34" i="7"/>
  <c r="L33" i="7"/>
  <c r="K33" i="7"/>
  <c r="J33" i="7"/>
  <c r="I33" i="7"/>
  <c r="H33" i="7"/>
  <c r="G33" i="7"/>
  <c r="L32" i="7"/>
  <c r="K32" i="7"/>
  <c r="J32" i="7"/>
  <c r="I32" i="7"/>
  <c r="G32" i="7"/>
  <c r="L31" i="7"/>
  <c r="K31" i="7"/>
  <c r="J31" i="7"/>
  <c r="I31" i="7"/>
  <c r="H31" i="7"/>
  <c r="G31" i="7"/>
  <c r="L30" i="7"/>
  <c r="K30" i="7"/>
  <c r="J30" i="7"/>
  <c r="I30" i="7"/>
  <c r="H30" i="7"/>
  <c r="G30" i="7"/>
  <c r="H17" i="7"/>
  <c r="H14" i="7" s="1"/>
  <c r="L14" i="7"/>
  <c r="K14" i="7"/>
  <c r="J14" i="7"/>
  <c r="I14" i="7"/>
  <c r="G14" i="7"/>
  <c r="F14" i="7" s="1"/>
  <c r="I9" i="7"/>
  <c r="F64" i="7" l="1"/>
  <c r="F46" i="7"/>
  <c r="F48" i="7"/>
  <c r="F49" i="7"/>
  <c r="I29" i="7"/>
  <c r="K29" i="7"/>
  <c r="H32" i="7"/>
  <c r="H39" i="7"/>
  <c r="I44" i="7"/>
  <c r="J29" i="7"/>
  <c r="F12" i="7"/>
  <c r="I71" i="7"/>
  <c r="H73" i="7"/>
  <c r="J73" i="7"/>
  <c r="L73" i="7"/>
  <c r="H70" i="7"/>
  <c r="K73" i="7"/>
  <c r="K9" i="7"/>
  <c r="G70" i="7"/>
  <c r="K70" i="7"/>
  <c r="G71" i="7"/>
  <c r="K71" i="7"/>
  <c r="G72" i="7"/>
  <c r="L72" i="7"/>
  <c r="J9" i="7"/>
  <c r="L9" i="7"/>
  <c r="L29" i="7"/>
  <c r="G29" i="7"/>
  <c r="H29" i="7"/>
  <c r="G44" i="7"/>
  <c r="J44" i="7"/>
  <c r="L70" i="7"/>
  <c r="H71" i="7"/>
  <c r="J71" i="7"/>
  <c r="L44" i="7"/>
  <c r="I72" i="7"/>
  <c r="K72" i="7"/>
  <c r="G73" i="7"/>
  <c r="I73" i="7"/>
  <c r="H54" i="7"/>
  <c r="F54" i="7" s="1"/>
  <c r="J59" i="7"/>
  <c r="F59" i="7" s="1"/>
  <c r="J72" i="7"/>
  <c r="H9" i="7"/>
  <c r="K44" i="7"/>
  <c r="L71" i="7"/>
  <c r="I70" i="7"/>
  <c r="J70" i="7"/>
  <c r="H47" i="7"/>
  <c r="H44" i="7" s="1"/>
  <c r="F9" i="7" l="1"/>
  <c r="F73" i="7"/>
  <c r="F44" i="7"/>
  <c r="F71" i="7"/>
  <c r="F70" i="7"/>
  <c r="I69" i="7"/>
  <c r="L69" i="7"/>
  <c r="K69" i="7"/>
  <c r="G69" i="7"/>
  <c r="J69" i="7"/>
  <c r="H72" i="7"/>
  <c r="F72" i="7" s="1"/>
  <c r="H69" i="7" l="1"/>
  <c r="F69" i="7" s="1"/>
</calcChain>
</file>

<file path=xl/sharedStrings.xml><?xml version="1.0" encoding="utf-8"?>
<sst xmlns="http://schemas.openxmlformats.org/spreadsheetml/2006/main" count="132" uniqueCount="57">
  <si>
    <t>Мероприятия по реализации  муниципальной программы (подпрограммы)</t>
  </si>
  <si>
    <t>Срок  исполнения мероприятия</t>
  </si>
  <si>
    <t>Источники финансирования</t>
  </si>
  <si>
    <t>1.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</si>
  <si>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</si>
  <si>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</si>
  <si>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</si>
  <si>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</si>
  <si>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</si>
  <si>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-муниципальный бюджет</t>
  </si>
  <si>
    <t>2.</t>
  </si>
  <si>
    <t>3.</t>
  </si>
  <si>
    <t>Всего по программе, в т.ч.</t>
  </si>
  <si>
    <t>№ п/п</t>
  </si>
  <si>
    <t>2022 год</t>
  </si>
  <si>
    <t>2023 год</t>
  </si>
  <si>
    <t>2024 год</t>
  </si>
  <si>
    <t>2025 год</t>
  </si>
  <si>
    <t>2026 год</t>
  </si>
  <si>
    <t>1.1.</t>
  </si>
  <si>
    <t>2.1.</t>
  </si>
  <si>
    <t>3.1.</t>
  </si>
  <si>
    <t>3.2.</t>
  </si>
  <si>
    <t>Рациональное управление и распоряжение муниципальным имуществом</t>
  </si>
  <si>
    <t>Департамент имущественных и земельных отношений администрации города Евпатории Республики Крым, МКУ «Распорядительная дирекция имущества городской округ Евпатория» (далее – ДИЗО, МКУ «РДИ»)</t>
  </si>
  <si>
    <t>Обеспечение проведения независимой оценки объектов недвижимого имущества (включая земельные участки), находящегося в собственности городского округа Евпатория</t>
  </si>
  <si>
    <t>ДИЗО,
МКУ «РДИ»</t>
  </si>
  <si>
    <t>Активное вовлечение в оборот земельных участков, объектов капитального строительства и имущества</t>
  </si>
  <si>
    <t>Обеспечение проведения претензионно-исковой работы (организация переводов и нотариального удостоверения договоров аренды, а также иной документации) для вовлечения нерационально используемого имущества в гражданский оборот</t>
  </si>
  <si>
    <t>2.2.</t>
  </si>
  <si>
    <t>Обеспечение проведения судебной экспертизы объектов недвижимого имущества (включая земельные участки) для вовлечения его в гражданский оборот</t>
  </si>
  <si>
    <t>Обеспечение полного учета муниципальной собственности</t>
  </si>
  <si>
    <t>Обеспечение проведения землеустроительных и кадастровых работ для постановки на государственный кадастровый учет объектов недвижимого имущества, находящегося в собственности городского округа Евпатория, и государственной регистрации прав</t>
  </si>
  <si>
    <t>Взносы на капитальный ремонт общего имущества многоквартирных домов городского округа Евпатория</t>
  </si>
  <si>
    <t>4.</t>
  </si>
  <si>
    <t>Обеспечение функций Департамента имущественных и земельных отношений администрации города Евпатории Республики Крым</t>
  </si>
  <si>
    <t xml:space="preserve">ДИЗО
</t>
  </si>
  <si>
    <t>5.</t>
  </si>
  <si>
    <t>Обеспечение деятельности муниципального казенного учреждения «Распорядительная дирекция имущества городского округа Евпатория»</t>
  </si>
  <si>
    <t>Всего по программе</t>
  </si>
  <si>
    <t>Ресурсное обеспечение и прогнозная оценка расходов 
на реализацию муниципальной программы 
«Управление муниципальным имуществом городского округа Евпатория Республики Крым» 
по источникам финансирования</t>
  </si>
  <si>
    <t xml:space="preserve">Приложение 3 к муниципальной программе 
«Управление муниципальным имуществом 
городского округа Евпатория Республики 
Крым» </t>
  </si>
  <si>
    <t>Ответственный за выполнение мероприятия программы  (подпрограммы)</t>
  </si>
  <si>
    <t>Всего 
(тыс. руб.)</t>
  </si>
  <si>
    <t xml:space="preserve"> Объём финансирования по годам 
(тыс. руб.)</t>
  </si>
  <si>
    <t>2027 год</t>
  </si>
  <si>
    <t>2022-2023</t>
  </si>
  <si>
    <t>1.2.</t>
  </si>
  <si>
    <t>Оплата за услуги теплоснабжения в нежилых помещениях, находящихся в муниципальной собственности</t>
  </si>
  <si>
    <t>2028 год</t>
  </si>
  <si>
    <t>2022-2023, 2025</t>
  </si>
  <si>
    <t>2023, 2025</t>
  </si>
  <si>
    <t>1.3.</t>
  </si>
  <si>
    <t>2025</t>
  </si>
  <si>
    <t>2022-2027</t>
  </si>
  <si>
    <t>2022-2024</t>
  </si>
  <si>
    <t>2025-2027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</si>
</sst>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49" fontId="1" fillId="0" borderId="0" xfId="0" applyNumberFormat="1" applyFont="1" applyFill="1"/>
    <xf numFmtId="49" fontId="2" fillId="0" borderId="1" xfId="0" applyNumberFormat="1" applyFont="1" applyFill="1" applyBorder="1" applyAlignment="1">
      <alignment horizontal="justify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M75"/>
  <sheetViews>
    <sheetView tabSelected="1" zoomScale="70" zoomScaleNormal="70" zoomScaleSheetLayoutView="50" workbookViewId="0">
      <pane xSplit="1" ySplit="8" topLeftCell="B15" activePane="bottomRight" state="frozen"/>
      <selection pane="topRight" activeCell="B1" sqref="B1"/>
      <selection pane="bottomLeft" activeCell="A9" sqref="A9"/>
      <selection pane="bottomRight" activeCell="C24" sqref="C24:C28"/>
    </sheetView>
  </sheetViews>
  <sheetFormatPr defaultRowHeight="18.75" x14ac:dyDescent="0.3"/>
  <cols>
    <col min="1" max="1" width="6.42578125" style="2" customWidth="1"/>
    <col min="2" max="2" width="45.5703125" style="3" customWidth="1"/>
    <col min="3" max="3" width="17.140625" style="3" customWidth="1"/>
    <col min="4" max="4" width="26.85546875" style="3" customWidth="1"/>
    <col min="5" max="5" width="21.7109375" style="4" customWidth="1"/>
    <col min="6" max="6" width="18.140625" style="3" customWidth="1"/>
    <col min="7" max="8" width="17" style="3" customWidth="1"/>
    <col min="9" max="9" width="17.7109375" style="3" customWidth="1"/>
    <col min="10" max="10" width="17.42578125" style="3" customWidth="1"/>
    <col min="11" max="11" width="17" style="3" customWidth="1"/>
    <col min="12" max="12" width="17.5703125" style="3" customWidth="1"/>
    <col min="13" max="13" width="17.5703125" style="3" hidden="1" customWidth="1"/>
    <col min="14" max="16384" width="9.140625" style="3"/>
  </cols>
  <sheetData>
    <row r="1" spans="1:13" ht="4.5" customHeight="1" x14ac:dyDescent="0.3">
      <c r="G1" s="27"/>
      <c r="H1" s="27"/>
      <c r="I1" s="27"/>
      <c r="J1" s="27"/>
      <c r="K1" s="27"/>
    </row>
    <row r="2" spans="1:13" ht="74.25" customHeight="1" x14ac:dyDescent="0.3">
      <c r="H2" s="9"/>
      <c r="J2" s="31" t="s">
        <v>41</v>
      </c>
      <c r="K2" s="31"/>
      <c r="L2" s="31"/>
      <c r="M2" s="31"/>
    </row>
    <row r="4" spans="1:13" ht="77.25" customHeight="1" x14ac:dyDescent="0.3">
      <c r="A4" s="32" t="s">
        <v>40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6" spans="1:13" ht="51.75" customHeight="1" x14ac:dyDescent="0.3">
      <c r="A6" s="28" t="s">
        <v>13</v>
      </c>
      <c r="B6" s="30" t="s">
        <v>0</v>
      </c>
      <c r="C6" s="30" t="s">
        <v>1</v>
      </c>
      <c r="D6" s="30" t="s">
        <v>42</v>
      </c>
      <c r="E6" s="30" t="s">
        <v>2</v>
      </c>
      <c r="F6" s="28" t="s">
        <v>44</v>
      </c>
      <c r="G6" s="28"/>
      <c r="H6" s="28"/>
      <c r="I6" s="28"/>
      <c r="J6" s="28"/>
      <c r="K6" s="28"/>
      <c r="L6" s="28"/>
      <c r="M6" s="28"/>
    </row>
    <row r="7" spans="1:13" ht="51.75" customHeight="1" x14ac:dyDescent="0.3">
      <c r="A7" s="29"/>
      <c r="B7" s="30"/>
      <c r="C7" s="30"/>
      <c r="D7" s="30"/>
      <c r="E7" s="30"/>
      <c r="F7" s="10" t="s">
        <v>43</v>
      </c>
      <c r="G7" s="10" t="s">
        <v>14</v>
      </c>
      <c r="H7" s="10" t="s">
        <v>15</v>
      </c>
      <c r="I7" s="10" t="s">
        <v>16</v>
      </c>
      <c r="J7" s="10" t="s">
        <v>17</v>
      </c>
      <c r="K7" s="10" t="s">
        <v>18</v>
      </c>
      <c r="L7" s="10" t="s">
        <v>45</v>
      </c>
      <c r="M7" s="10" t="s">
        <v>49</v>
      </c>
    </row>
    <row r="8" spans="1:13" x14ac:dyDescent="0.3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1">
        <v>13</v>
      </c>
    </row>
    <row r="9" spans="1:13" ht="48.75" customHeight="1" x14ac:dyDescent="0.3">
      <c r="A9" s="33" t="s">
        <v>3</v>
      </c>
      <c r="B9" s="34" t="s">
        <v>23</v>
      </c>
      <c r="C9" s="21" t="s">
        <v>54</v>
      </c>
      <c r="D9" s="35" t="s">
        <v>24</v>
      </c>
      <c r="E9" s="5" t="s">
        <v>4</v>
      </c>
      <c r="F9" s="6">
        <f>SUM(G9:M9)</f>
        <v>10746.55913</v>
      </c>
      <c r="G9" s="6">
        <f>SUM(G10:G13)</f>
        <v>575</v>
      </c>
      <c r="H9" s="6">
        <f t="shared" ref="H9:L9" si="0">SUM(H10:H13)</f>
        <v>524.61261999999999</v>
      </c>
      <c r="I9" s="6">
        <f t="shared" si="0"/>
        <v>497</v>
      </c>
      <c r="J9" s="6">
        <f t="shared" si="0"/>
        <v>2546.2545099999998</v>
      </c>
      <c r="K9" s="6">
        <f t="shared" si="0"/>
        <v>2910.252</v>
      </c>
      <c r="L9" s="6">
        <f t="shared" si="0"/>
        <v>3693.44</v>
      </c>
      <c r="M9" s="6">
        <f t="shared" ref="M9" si="1">SUM(M10:M13)</f>
        <v>0</v>
      </c>
    </row>
    <row r="10" spans="1:13" ht="48.75" customHeight="1" x14ac:dyDescent="0.3">
      <c r="A10" s="33"/>
      <c r="B10" s="34"/>
      <c r="C10" s="22"/>
      <c r="D10" s="35"/>
      <c r="E10" s="13" t="s">
        <v>5</v>
      </c>
      <c r="F10" s="7">
        <f t="shared" ref="F10:F73" si="2">SUM(G10:M10)</f>
        <v>0</v>
      </c>
      <c r="G10" s="7">
        <f>G15+G25+G20</f>
        <v>0</v>
      </c>
      <c r="H10" s="7">
        <f t="shared" ref="H10:M10" si="3">H15+H25+H20</f>
        <v>0</v>
      </c>
      <c r="I10" s="7">
        <f t="shared" si="3"/>
        <v>0</v>
      </c>
      <c r="J10" s="7">
        <f t="shared" si="3"/>
        <v>0</v>
      </c>
      <c r="K10" s="7">
        <f t="shared" si="3"/>
        <v>0</v>
      </c>
      <c r="L10" s="7">
        <f t="shared" si="3"/>
        <v>0</v>
      </c>
      <c r="M10" s="7">
        <f t="shared" si="3"/>
        <v>0</v>
      </c>
    </row>
    <row r="11" spans="1:13" ht="48.75" customHeight="1" x14ac:dyDescent="0.3">
      <c r="A11" s="33"/>
      <c r="B11" s="34"/>
      <c r="C11" s="22"/>
      <c r="D11" s="35"/>
      <c r="E11" s="13" t="s">
        <v>6</v>
      </c>
      <c r="F11" s="7">
        <f t="shared" si="2"/>
        <v>0</v>
      </c>
      <c r="G11" s="7">
        <f t="shared" ref="G11:M11" si="4">G16+G26+G21</f>
        <v>0</v>
      </c>
      <c r="H11" s="7">
        <f t="shared" si="4"/>
        <v>0</v>
      </c>
      <c r="I11" s="7">
        <f t="shared" si="4"/>
        <v>0</v>
      </c>
      <c r="J11" s="7">
        <f t="shared" si="4"/>
        <v>0</v>
      </c>
      <c r="K11" s="7">
        <f t="shared" si="4"/>
        <v>0</v>
      </c>
      <c r="L11" s="7">
        <f t="shared" si="4"/>
        <v>0</v>
      </c>
      <c r="M11" s="7">
        <f t="shared" si="4"/>
        <v>0</v>
      </c>
    </row>
    <row r="12" spans="1:13" ht="48.75" customHeight="1" x14ac:dyDescent="0.3">
      <c r="A12" s="33"/>
      <c r="B12" s="34"/>
      <c r="C12" s="22"/>
      <c r="D12" s="35"/>
      <c r="E12" s="13" t="s">
        <v>7</v>
      </c>
      <c r="F12" s="7">
        <f t="shared" si="2"/>
        <v>10746.55913</v>
      </c>
      <c r="G12" s="7">
        <f t="shared" ref="G12:M12" si="5">G17+G27+G22</f>
        <v>575</v>
      </c>
      <c r="H12" s="7">
        <f t="shared" si="5"/>
        <v>524.61261999999999</v>
      </c>
      <c r="I12" s="7">
        <f t="shared" si="5"/>
        <v>497</v>
      </c>
      <c r="J12" s="7">
        <f t="shared" si="5"/>
        <v>2546.2545099999998</v>
      </c>
      <c r="K12" s="7">
        <f t="shared" si="5"/>
        <v>2910.252</v>
      </c>
      <c r="L12" s="7">
        <f t="shared" si="5"/>
        <v>3693.44</v>
      </c>
      <c r="M12" s="7">
        <f t="shared" si="5"/>
        <v>0</v>
      </c>
    </row>
    <row r="13" spans="1:13" ht="48.75" customHeight="1" x14ac:dyDescent="0.3">
      <c r="A13" s="33"/>
      <c r="B13" s="34"/>
      <c r="C13" s="23"/>
      <c r="D13" s="35"/>
      <c r="E13" s="13" t="s">
        <v>8</v>
      </c>
      <c r="F13" s="7">
        <f t="shared" si="2"/>
        <v>0</v>
      </c>
      <c r="G13" s="7">
        <f t="shared" ref="G13:M13" si="6">G18+G28+G23</f>
        <v>0</v>
      </c>
      <c r="H13" s="7">
        <f t="shared" si="6"/>
        <v>0</v>
      </c>
      <c r="I13" s="7">
        <f t="shared" si="6"/>
        <v>0</v>
      </c>
      <c r="J13" s="7">
        <f t="shared" si="6"/>
        <v>0</v>
      </c>
      <c r="K13" s="7">
        <f t="shared" si="6"/>
        <v>0</v>
      </c>
      <c r="L13" s="7">
        <f t="shared" si="6"/>
        <v>0</v>
      </c>
      <c r="M13" s="7">
        <f t="shared" si="6"/>
        <v>0</v>
      </c>
    </row>
    <row r="14" spans="1:13" x14ac:dyDescent="0.3">
      <c r="A14" s="33" t="s">
        <v>19</v>
      </c>
      <c r="B14" s="36" t="s">
        <v>25</v>
      </c>
      <c r="C14" s="21" t="s">
        <v>54</v>
      </c>
      <c r="D14" s="37" t="s">
        <v>26</v>
      </c>
      <c r="E14" s="5" t="s">
        <v>4</v>
      </c>
      <c r="F14" s="6">
        <f t="shared" si="2"/>
        <v>4096.6126199999999</v>
      </c>
      <c r="G14" s="6">
        <f t="shared" ref="G14:L14" si="7">SUM(G15:G18)</f>
        <v>575</v>
      </c>
      <c r="H14" s="6">
        <f t="shared" si="7"/>
        <v>524.61261999999999</v>
      </c>
      <c r="I14" s="6">
        <f t="shared" si="7"/>
        <v>497</v>
      </c>
      <c r="J14" s="6">
        <f t="shared" si="7"/>
        <v>900</v>
      </c>
      <c r="K14" s="6">
        <f t="shared" si="7"/>
        <v>800</v>
      </c>
      <c r="L14" s="6">
        <f t="shared" si="7"/>
        <v>800</v>
      </c>
      <c r="M14" s="6">
        <f t="shared" ref="M14" si="8">SUM(M15:M18)</f>
        <v>0</v>
      </c>
    </row>
    <row r="15" spans="1:13" ht="37.5" x14ac:dyDescent="0.3">
      <c r="A15" s="33"/>
      <c r="B15" s="36"/>
      <c r="C15" s="22"/>
      <c r="D15" s="38"/>
      <c r="E15" s="13" t="s">
        <v>5</v>
      </c>
      <c r="F15" s="7">
        <f t="shared" si="2"/>
        <v>0</v>
      </c>
      <c r="G15" s="7"/>
      <c r="H15" s="7"/>
      <c r="I15" s="7"/>
      <c r="J15" s="7"/>
      <c r="K15" s="7"/>
      <c r="L15" s="7"/>
      <c r="M15" s="7"/>
    </row>
    <row r="16" spans="1:13" ht="56.25" x14ac:dyDescent="0.3">
      <c r="A16" s="33"/>
      <c r="B16" s="36"/>
      <c r="C16" s="22"/>
      <c r="D16" s="38"/>
      <c r="E16" s="13" t="s">
        <v>6</v>
      </c>
      <c r="F16" s="7">
        <f t="shared" si="2"/>
        <v>0</v>
      </c>
      <c r="G16" s="7"/>
      <c r="H16" s="7"/>
      <c r="I16" s="7"/>
      <c r="J16" s="7"/>
      <c r="K16" s="7"/>
      <c r="L16" s="7"/>
      <c r="M16" s="7"/>
    </row>
    <row r="17" spans="1:13" ht="37.5" x14ac:dyDescent="0.3">
      <c r="A17" s="33"/>
      <c r="B17" s="36"/>
      <c r="C17" s="22"/>
      <c r="D17" s="38"/>
      <c r="E17" s="13" t="s">
        <v>9</v>
      </c>
      <c r="F17" s="7">
        <f t="shared" si="2"/>
        <v>4096.6126199999999</v>
      </c>
      <c r="G17" s="8">
        <v>575</v>
      </c>
      <c r="H17" s="8">
        <f>1004-327.22556-152.16182</f>
        <v>524.61261999999999</v>
      </c>
      <c r="I17" s="8">
        <v>497</v>
      </c>
      <c r="J17" s="8">
        <f>700+200</f>
        <v>900</v>
      </c>
      <c r="K17" s="7">
        <v>800</v>
      </c>
      <c r="L17" s="7">
        <v>800</v>
      </c>
      <c r="M17" s="7"/>
    </row>
    <row r="18" spans="1:13" ht="37.5" x14ac:dyDescent="0.3">
      <c r="A18" s="33"/>
      <c r="B18" s="36"/>
      <c r="C18" s="23"/>
      <c r="D18" s="38"/>
      <c r="E18" s="13" t="s">
        <v>8</v>
      </c>
      <c r="F18" s="7">
        <f t="shared" si="2"/>
        <v>0</v>
      </c>
      <c r="G18" s="7"/>
      <c r="H18" s="7"/>
      <c r="I18" s="7"/>
      <c r="J18" s="7"/>
      <c r="K18" s="7"/>
      <c r="L18" s="7"/>
      <c r="M18" s="7"/>
    </row>
    <row r="19" spans="1:13" ht="18.75" customHeight="1" x14ac:dyDescent="0.3">
      <c r="A19" s="15" t="s">
        <v>47</v>
      </c>
      <c r="B19" s="18" t="s">
        <v>33</v>
      </c>
      <c r="C19" s="21" t="s">
        <v>56</v>
      </c>
      <c r="D19" s="24" t="s">
        <v>26</v>
      </c>
      <c r="E19" s="5" t="s">
        <v>4</v>
      </c>
      <c r="F19" s="6">
        <f t="shared" ref="F19:F23" si="9">SUM(G19:M19)</f>
        <v>6259.2270000000008</v>
      </c>
      <c r="G19" s="6">
        <f t="shared" ref="G19:M19" si="10">SUM(G20:G23)</f>
        <v>0</v>
      </c>
      <c r="H19" s="6">
        <f t="shared" si="10"/>
        <v>0</v>
      </c>
      <c r="I19" s="6">
        <f t="shared" si="10"/>
        <v>0</v>
      </c>
      <c r="J19" s="6">
        <f t="shared" si="10"/>
        <v>1255.5350000000001</v>
      </c>
      <c r="K19" s="6">
        <f t="shared" si="10"/>
        <v>2110.252</v>
      </c>
      <c r="L19" s="6">
        <f t="shared" si="10"/>
        <v>2893.44</v>
      </c>
      <c r="M19" s="6">
        <f t="shared" si="10"/>
        <v>0</v>
      </c>
    </row>
    <row r="20" spans="1:13" ht="37.5" x14ac:dyDescent="0.3">
      <c r="A20" s="16"/>
      <c r="B20" s="19"/>
      <c r="C20" s="22"/>
      <c r="D20" s="25"/>
      <c r="E20" s="14" t="s">
        <v>5</v>
      </c>
      <c r="F20" s="7">
        <f t="shared" si="9"/>
        <v>0</v>
      </c>
      <c r="G20" s="7"/>
      <c r="H20" s="7"/>
      <c r="I20" s="7"/>
      <c r="J20" s="7"/>
      <c r="K20" s="7"/>
      <c r="L20" s="7"/>
      <c r="M20" s="7"/>
    </row>
    <row r="21" spans="1:13" ht="56.25" x14ac:dyDescent="0.3">
      <c r="A21" s="16"/>
      <c r="B21" s="19"/>
      <c r="C21" s="22"/>
      <c r="D21" s="25"/>
      <c r="E21" s="14" t="s">
        <v>6</v>
      </c>
      <c r="F21" s="7">
        <f t="shared" si="9"/>
        <v>0</v>
      </c>
      <c r="G21" s="7"/>
      <c r="H21" s="7"/>
      <c r="I21" s="7"/>
      <c r="J21" s="7"/>
      <c r="K21" s="7"/>
      <c r="L21" s="7"/>
      <c r="M21" s="7"/>
    </row>
    <row r="22" spans="1:13" ht="37.5" x14ac:dyDescent="0.3">
      <c r="A22" s="16"/>
      <c r="B22" s="19"/>
      <c r="C22" s="22"/>
      <c r="D22" s="25"/>
      <c r="E22" s="14" t="s">
        <v>9</v>
      </c>
      <c r="F22" s="7">
        <f t="shared" si="9"/>
        <v>6259.2270000000008</v>
      </c>
      <c r="G22" s="8"/>
      <c r="H22" s="8"/>
      <c r="I22" s="8"/>
      <c r="J22" s="8">
        <v>1255.5350000000001</v>
      </c>
      <c r="K22" s="7">
        <v>2110.252</v>
      </c>
      <c r="L22" s="7">
        <v>2893.44</v>
      </c>
      <c r="M22" s="7"/>
    </row>
    <row r="23" spans="1:13" ht="37.5" x14ac:dyDescent="0.3">
      <c r="A23" s="17"/>
      <c r="B23" s="20"/>
      <c r="C23" s="23"/>
      <c r="D23" s="26"/>
      <c r="E23" s="14" t="s">
        <v>8</v>
      </c>
      <c r="F23" s="7">
        <f t="shared" si="9"/>
        <v>0</v>
      </c>
      <c r="G23" s="7"/>
      <c r="H23" s="7"/>
      <c r="I23" s="7"/>
      <c r="J23" s="7"/>
      <c r="K23" s="7"/>
      <c r="L23" s="7"/>
      <c r="M23" s="7"/>
    </row>
    <row r="24" spans="1:13" ht="18.75" customHeight="1" x14ac:dyDescent="0.3">
      <c r="A24" s="15" t="s">
        <v>52</v>
      </c>
      <c r="B24" s="18" t="s">
        <v>48</v>
      </c>
      <c r="C24" s="21" t="s">
        <v>53</v>
      </c>
      <c r="D24" s="24" t="s">
        <v>26</v>
      </c>
      <c r="E24" s="5" t="s">
        <v>4</v>
      </c>
      <c r="F24" s="6">
        <f t="shared" si="2"/>
        <v>390.71951000000001</v>
      </c>
      <c r="G24" s="6">
        <f t="shared" ref="G24:M24" si="11">SUM(G25:G28)</f>
        <v>0</v>
      </c>
      <c r="H24" s="6">
        <f t="shared" si="11"/>
        <v>0</v>
      </c>
      <c r="I24" s="6">
        <f t="shared" si="11"/>
        <v>0</v>
      </c>
      <c r="J24" s="6">
        <f t="shared" si="11"/>
        <v>390.71951000000001</v>
      </c>
      <c r="K24" s="6">
        <f t="shared" si="11"/>
        <v>0</v>
      </c>
      <c r="L24" s="6">
        <f t="shared" si="11"/>
        <v>0</v>
      </c>
      <c r="M24" s="6">
        <f t="shared" si="11"/>
        <v>0</v>
      </c>
    </row>
    <row r="25" spans="1:13" ht="37.5" x14ac:dyDescent="0.3">
      <c r="A25" s="16"/>
      <c r="B25" s="19"/>
      <c r="C25" s="22"/>
      <c r="D25" s="25"/>
      <c r="E25" s="13" t="s">
        <v>5</v>
      </c>
      <c r="F25" s="7">
        <f t="shared" si="2"/>
        <v>0</v>
      </c>
      <c r="G25" s="7"/>
      <c r="H25" s="7"/>
      <c r="I25" s="7"/>
      <c r="J25" s="7"/>
      <c r="K25" s="7"/>
      <c r="L25" s="7"/>
      <c r="M25" s="7"/>
    </row>
    <row r="26" spans="1:13" ht="56.25" x14ac:dyDescent="0.3">
      <c r="A26" s="16"/>
      <c r="B26" s="19"/>
      <c r="C26" s="22"/>
      <c r="D26" s="25"/>
      <c r="E26" s="13" t="s">
        <v>6</v>
      </c>
      <c r="F26" s="7">
        <f t="shared" si="2"/>
        <v>0</v>
      </c>
      <c r="G26" s="7"/>
      <c r="H26" s="7"/>
      <c r="I26" s="7"/>
      <c r="J26" s="7"/>
      <c r="K26" s="7"/>
      <c r="L26" s="7"/>
      <c r="M26" s="7"/>
    </row>
    <row r="27" spans="1:13" ht="37.5" x14ac:dyDescent="0.3">
      <c r="A27" s="16"/>
      <c r="B27" s="19"/>
      <c r="C27" s="22"/>
      <c r="D27" s="25"/>
      <c r="E27" s="13" t="s">
        <v>9</v>
      </c>
      <c r="F27" s="7">
        <f t="shared" si="2"/>
        <v>390.71951000000001</v>
      </c>
      <c r="G27" s="8"/>
      <c r="H27" s="8"/>
      <c r="I27" s="8"/>
      <c r="J27" s="8">
        <v>390.71951000000001</v>
      </c>
      <c r="K27" s="7"/>
      <c r="L27" s="7"/>
      <c r="M27" s="7"/>
    </row>
    <row r="28" spans="1:13" ht="37.5" x14ac:dyDescent="0.3">
      <c r="A28" s="17"/>
      <c r="B28" s="20"/>
      <c r="C28" s="23"/>
      <c r="D28" s="26"/>
      <c r="E28" s="13" t="s">
        <v>8</v>
      </c>
      <c r="F28" s="7">
        <f t="shared" si="2"/>
        <v>0</v>
      </c>
      <c r="G28" s="7"/>
      <c r="H28" s="7"/>
      <c r="I28" s="7"/>
      <c r="J28" s="7"/>
      <c r="K28" s="7"/>
      <c r="L28" s="7"/>
      <c r="M28" s="7"/>
    </row>
    <row r="29" spans="1:13" x14ac:dyDescent="0.3">
      <c r="A29" s="33" t="s">
        <v>10</v>
      </c>
      <c r="B29" s="34" t="s">
        <v>27</v>
      </c>
      <c r="C29" s="39" t="s">
        <v>50</v>
      </c>
      <c r="D29" s="37" t="s">
        <v>26</v>
      </c>
      <c r="E29" s="5" t="s">
        <v>4</v>
      </c>
      <c r="F29" s="6">
        <f t="shared" si="2"/>
        <v>533.31530999999995</v>
      </c>
      <c r="G29" s="6">
        <f t="shared" ref="G29:L29" si="12">SUM(G30:G33)</f>
        <v>170.42625000000001</v>
      </c>
      <c r="H29" s="6">
        <f t="shared" si="12"/>
        <v>313.88905999999997</v>
      </c>
      <c r="I29" s="6">
        <f t="shared" si="12"/>
        <v>0</v>
      </c>
      <c r="J29" s="6">
        <f t="shared" si="12"/>
        <v>49</v>
      </c>
      <c r="K29" s="6">
        <f t="shared" si="12"/>
        <v>0</v>
      </c>
      <c r="L29" s="6">
        <f t="shared" si="12"/>
        <v>0</v>
      </c>
      <c r="M29" s="6">
        <f t="shared" ref="M29" si="13">SUM(M30:M33)</f>
        <v>0</v>
      </c>
    </row>
    <row r="30" spans="1:13" ht="37.5" x14ac:dyDescent="0.3">
      <c r="A30" s="33"/>
      <c r="B30" s="34"/>
      <c r="C30" s="39"/>
      <c r="D30" s="38"/>
      <c r="E30" s="13" t="s">
        <v>5</v>
      </c>
      <c r="F30" s="7">
        <f t="shared" si="2"/>
        <v>0</v>
      </c>
      <c r="G30" s="7">
        <f t="shared" ref="G30:L33" si="14">G35+G40</f>
        <v>0</v>
      </c>
      <c r="H30" s="7">
        <f t="shared" si="14"/>
        <v>0</v>
      </c>
      <c r="I30" s="7">
        <f t="shared" si="14"/>
        <v>0</v>
      </c>
      <c r="J30" s="7">
        <f t="shared" si="14"/>
        <v>0</v>
      </c>
      <c r="K30" s="7">
        <f t="shared" si="14"/>
        <v>0</v>
      </c>
      <c r="L30" s="7">
        <f t="shared" si="14"/>
        <v>0</v>
      </c>
      <c r="M30" s="7">
        <f t="shared" ref="M30" si="15">M35+M40</f>
        <v>0</v>
      </c>
    </row>
    <row r="31" spans="1:13" ht="56.25" x14ac:dyDescent="0.3">
      <c r="A31" s="33"/>
      <c r="B31" s="34"/>
      <c r="C31" s="39"/>
      <c r="D31" s="38"/>
      <c r="E31" s="13" t="s">
        <v>6</v>
      </c>
      <c r="F31" s="7">
        <f t="shared" si="2"/>
        <v>0</v>
      </c>
      <c r="G31" s="7">
        <f t="shared" si="14"/>
        <v>0</v>
      </c>
      <c r="H31" s="7">
        <f t="shared" si="14"/>
        <v>0</v>
      </c>
      <c r="I31" s="7">
        <f t="shared" si="14"/>
        <v>0</v>
      </c>
      <c r="J31" s="7">
        <f t="shared" si="14"/>
        <v>0</v>
      </c>
      <c r="K31" s="7">
        <f t="shared" si="14"/>
        <v>0</v>
      </c>
      <c r="L31" s="7">
        <f t="shared" si="14"/>
        <v>0</v>
      </c>
      <c r="M31" s="7">
        <f t="shared" ref="M31" si="16">M36+M41</f>
        <v>0</v>
      </c>
    </row>
    <row r="32" spans="1:13" ht="37.5" x14ac:dyDescent="0.3">
      <c r="A32" s="33"/>
      <c r="B32" s="34"/>
      <c r="C32" s="39"/>
      <c r="D32" s="38"/>
      <c r="E32" s="13" t="s">
        <v>9</v>
      </c>
      <c r="F32" s="7">
        <f t="shared" si="2"/>
        <v>533.31530999999995</v>
      </c>
      <c r="G32" s="7">
        <f t="shared" si="14"/>
        <v>170.42625000000001</v>
      </c>
      <c r="H32" s="7">
        <f t="shared" si="14"/>
        <v>313.88905999999997</v>
      </c>
      <c r="I32" s="7">
        <f t="shared" si="14"/>
        <v>0</v>
      </c>
      <c r="J32" s="7">
        <f t="shared" si="14"/>
        <v>49</v>
      </c>
      <c r="K32" s="7">
        <f t="shared" si="14"/>
        <v>0</v>
      </c>
      <c r="L32" s="7">
        <f t="shared" si="14"/>
        <v>0</v>
      </c>
      <c r="M32" s="7">
        <f t="shared" ref="M32" si="17">M37+M42</f>
        <v>0</v>
      </c>
    </row>
    <row r="33" spans="1:13" ht="37.5" x14ac:dyDescent="0.3">
      <c r="A33" s="33"/>
      <c r="B33" s="34"/>
      <c r="C33" s="39"/>
      <c r="D33" s="38"/>
      <c r="E33" s="13" t="s">
        <v>8</v>
      </c>
      <c r="F33" s="7">
        <f t="shared" si="2"/>
        <v>0</v>
      </c>
      <c r="G33" s="7">
        <f t="shared" si="14"/>
        <v>0</v>
      </c>
      <c r="H33" s="7">
        <f t="shared" si="14"/>
        <v>0</v>
      </c>
      <c r="I33" s="7">
        <f t="shared" si="14"/>
        <v>0</v>
      </c>
      <c r="J33" s="7">
        <f t="shared" si="14"/>
        <v>0</v>
      </c>
      <c r="K33" s="7">
        <f t="shared" si="14"/>
        <v>0</v>
      </c>
      <c r="L33" s="7">
        <f t="shared" si="14"/>
        <v>0</v>
      </c>
      <c r="M33" s="7">
        <f t="shared" ref="M33" si="18">M38+M43</f>
        <v>0</v>
      </c>
    </row>
    <row r="34" spans="1:13" x14ac:dyDescent="0.3">
      <c r="A34" s="33" t="s">
        <v>20</v>
      </c>
      <c r="B34" s="40" t="s">
        <v>28</v>
      </c>
      <c r="C34" s="39" t="s">
        <v>51</v>
      </c>
      <c r="D34" s="37" t="s">
        <v>26</v>
      </c>
      <c r="E34" s="5" t="s">
        <v>4</v>
      </c>
      <c r="F34" s="6">
        <f t="shared" si="2"/>
        <v>150.07999999999998</v>
      </c>
      <c r="G34" s="6">
        <f t="shared" ref="G34:L34" si="19">SUM(G35:G38)</f>
        <v>0</v>
      </c>
      <c r="H34" s="6">
        <f t="shared" si="19"/>
        <v>101.08</v>
      </c>
      <c r="I34" s="6">
        <f t="shared" si="19"/>
        <v>0</v>
      </c>
      <c r="J34" s="6">
        <f t="shared" si="19"/>
        <v>49</v>
      </c>
      <c r="K34" s="6">
        <f t="shared" si="19"/>
        <v>0</v>
      </c>
      <c r="L34" s="6">
        <f t="shared" si="19"/>
        <v>0</v>
      </c>
      <c r="M34" s="6">
        <f t="shared" ref="M34" si="20">SUM(M35:M38)</f>
        <v>0</v>
      </c>
    </row>
    <row r="35" spans="1:13" ht="37.5" x14ac:dyDescent="0.3">
      <c r="A35" s="33"/>
      <c r="B35" s="41"/>
      <c r="C35" s="39"/>
      <c r="D35" s="38"/>
      <c r="E35" s="13" t="s">
        <v>5</v>
      </c>
      <c r="F35" s="7">
        <f t="shared" si="2"/>
        <v>0</v>
      </c>
      <c r="G35" s="7"/>
      <c r="H35" s="7"/>
      <c r="I35" s="7"/>
      <c r="J35" s="7"/>
      <c r="K35" s="7"/>
      <c r="L35" s="7"/>
      <c r="M35" s="7"/>
    </row>
    <row r="36" spans="1:13" ht="56.25" x14ac:dyDescent="0.3">
      <c r="A36" s="33"/>
      <c r="B36" s="41"/>
      <c r="C36" s="39"/>
      <c r="D36" s="38"/>
      <c r="E36" s="13" t="s">
        <v>6</v>
      </c>
      <c r="F36" s="7">
        <f t="shared" si="2"/>
        <v>0</v>
      </c>
      <c r="G36" s="7"/>
      <c r="H36" s="7"/>
      <c r="I36" s="7"/>
      <c r="J36" s="7"/>
      <c r="K36" s="7"/>
      <c r="L36" s="7"/>
      <c r="M36" s="7"/>
    </row>
    <row r="37" spans="1:13" ht="37.5" x14ac:dyDescent="0.3">
      <c r="A37" s="33"/>
      <c r="B37" s="41"/>
      <c r="C37" s="39"/>
      <c r="D37" s="38"/>
      <c r="E37" s="13" t="s">
        <v>9</v>
      </c>
      <c r="F37" s="7">
        <f t="shared" si="2"/>
        <v>150.07999999999998</v>
      </c>
      <c r="G37" s="7"/>
      <c r="H37" s="7">
        <v>101.08</v>
      </c>
      <c r="I37" s="7"/>
      <c r="J37" s="7">
        <v>49</v>
      </c>
      <c r="K37" s="7"/>
      <c r="L37" s="7"/>
      <c r="M37" s="7"/>
    </row>
    <row r="38" spans="1:13" ht="37.5" x14ac:dyDescent="0.3">
      <c r="A38" s="33"/>
      <c r="B38" s="41"/>
      <c r="C38" s="39"/>
      <c r="D38" s="38"/>
      <c r="E38" s="13" t="s">
        <v>8</v>
      </c>
      <c r="F38" s="7">
        <f t="shared" si="2"/>
        <v>0</v>
      </c>
      <c r="G38" s="7"/>
      <c r="H38" s="7"/>
      <c r="I38" s="7"/>
      <c r="J38" s="7"/>
      <c r="K38" s="7"/>
      <c r="L38" s="7"/>
      <c r="M38" s="7"/>
    </row>
    <row r="39" spans="1:13" x14ac:dyDescent="0.3">
      <c r="A39" s="33" t="s">
        <v>29</v>
      </c>
      <c r="B39" s="40" t="s">
        <v>30</v>
      </c>
      <c r="C39" s="39" t="s">
        <v>46</v>
      </c>
      <c r="D39" s="37" t="s">
        <v>26</v>
      </c>
      <c r="E39" s="5" t="s">
        <v>4</v>
      </c>
      <c r="F39" s="6">
        <f t="shared" si="2"/>
        <v>383.23531000000003</v>
      </c>
      <c r="G39" s="6">
        <f t="shared" ref="G39:L39" si="21">SUM(G40:G43)</f>
        <v>170.42625000000001</v>
      </c>
      <c r="H39" s="6">
        <f t="shared" si="21"/>
        <v>212.80905999999999</v>
      </c>
      <c r="I39" s="6">
        <f t="shared" si="21"/>
        <v>0</v>
      </c>
      <c r="J39" s="6">
        <f t="shared" si="21"/>
        <v>0</v>
      </c>
      <c r="K39" s="6">
        <f t="shared" si="21"/>
        <v>0</v>
      </c>
      <c r="L39" s="6">
        <f t="shared" si="21"/>
        <v>0</v>
      </c>
      <c r="M39" s="6">
        <f t="shared" ref="M39" si="22">SUM(M40:M43)</f>
        <v>0</v>
      </c>
    </row>
    <row r="40" spans="1:13" ht="37.5" x14ac:dyDescent="0.3">
      <c r="A40" s="33"/>
      <c r="B40" s="41"/>
      <c r="C40" s="39"/>
      <c r="D40" s="38"/>
      <c r="E40" s="13" t="s">
        <v>5</v>
      </c>
      <c r="F40" s="7">
        <f t="shared" si="2"/>
        <v>0</v>
      </c>
      <c r="G40" s="7"/>
      <c r="H40" s="7"/>
      <c r="I40" s="7"/>
      <c r="J40" s="7"/>
      <c r="K40" s="7"/>
      <c r="L40" s="7"/>
      <c r="M40" s="7"/>
    </row>
    <row r="41" spans="1:13" ht="56.25" x14ac:dyDescent="0.3">
      <c r="A41" s="33"/>
      <c r="B41" s="41"/>
      <c r="C41" s="39"/>
      <c r="D41" s="38"/>
      <c r="E41" s="13" t="s">
        <v>6</v>
      </c>
      <c r="F41" s="7">
        <f t="shared" si="2"/>
        <v>0</v>
      </c>
      <c r="G41" s="7"/>
      <c r="H41" s="7"/>
      <c r="I41" s="7"/>
      <c r="J41" s="7"/>
      <c r="K41" s="7"/>
      <c r="L41" s="7"/>
      <c r="M41" s="7"/>
    </row>
    <row r="42" spans="1:13" ht="37.5" x14ac:dyDescent="0.3">
      <c r="A42" s="33"/>
      <c r="B42" s="41"/>
      <c r="C42" s="39"/>
      <c r="D42" s="38"/>
      <c r="E42" s="13" t="s">
        <v>9</v>
      </c>
      <c r="F42" s="7">
        <f t="shared" si="2"/>
        <v>383.23531000000003</v>
      </c>
      <c r="G42" s="7">
        <v>170.42625000000001</v>
      </c>
      <c r="H42" s="7">
        <f>350-137.19094</f>
        <v>212.80905999999999</v>
      </c>
      <c r="I42" s="7"/>
      <c r="J42" s="7"/>
      <c r="K42" s="7"/>
      <c r="L42" s="7"/>
      <c r="M42" s="7"/>
    </row>
    <row r="43" spans="1:13" ht="37.5" x14ac:dyDescent="0.3">
      <c r="A43" s="33"/>
      <c r="B43" s="41"/>
      <c r="C43" s="39"/>
      <c r="D43" s="38"/>
      <c r="E43" s="13" t="s">
        <v>8</v>
      </c>
      <c r="F43" s="7">
        <f t="shared" si="2"/>
        <v>0</v>
      </c>
      <c r="G43" s="7"/>
      <c r="H43" s="7"/>
      <c r="I43" s="7"/>
      <c r="J43" s="7"/>
      <c r="K43" s="7"/>
      <c r="L43" s="7"/>
      <c r="M43" s="7"/>
    </row>
    <row r="44" spans="1:13" x14ac:dyDescent="0.3">
      <c r="A44" s="33" t="s">
        <v>11</v>
      </c>
      <c r="B44" s="34" t="s">
        <v>31</v>
      </c>
      <c r="C44" s="39" t="s">
        <v>54</v>
      </c>
      <c r="D44" s="37" t="s">
        <v>26</v>
      </c>
      <c r="E44" s="5" t="s">
        <v>4</v>
      </c>
      <c r="F44" s="6">
        <f t="shared" si="2"/>
        <v>34665.576509999999</v>
      </c>
      <c r="G44" s="6">
        <f t="shared" ref="G44:L44" si="23">SUM(G45:G48)</f>
        <v>9773.0248800000008</v>
      </c>
      <c r="H44" s="6">
        <f t="shared" si="23"/>
        <v>6674.3820899999992</v>
      </c>
      <c r="I44" s="6">
        <f t="shared" si="23"/>
        <v>9358.169539999999</v>
      </c>
      <c r="J44" s="6">
        <f t="shared" si="23"/>
        <v>2240</v>
      </c>
      <c r="K44" s="6">
        <f t="shared" si="23"/>
        <v>3610</v>
      </c>
      <c r="L44" s="6">
        <f t="shared" si="23"/>
        <v>3010</v>
      </c>
      <c r="M44" s="6">
        <f t="shared" ref="M44" si="24">SUM(M45:M48)</f>
        <v>0</v>
      </c>
    </row>
    <row r="45" spans="1:13" ht="37.5" x14ac:dyDescent="0.3">
      <c r="A45" s="33"/>
      <c r="B45" s="34"/>
      <c r="C45" s="39"/>
      <c r="D45" s="38"/>
      <c r="E45" s="13" t="s">
        <v>5</v>
      </c>
      <c r="F45" s="7">
        <f t="shared" si="2"/>
        <v>0</v>
      </c>
      <c r="G45" s="7">
        <f t="shared" ref="G45:L48" si="25">G50+G55</f>
        <v>0</v>
      </c>
      <c r="H45" s="7">
        <f t="shared" si="25"/>
        <v>0</v>
      </c>
      <c r="I45" s="7">
        <f t="shared" si="25"/>
        <v>0</v>
      </c>
      <c r="J45" s="7">
        <f t="shared" si="25"/>
        <v>0</v>
      </c>
      <c r="K45" s="7">
        <f t="shared" si="25"/>
        <v>0</v>
      </c>
      <c r="L45" s="7">
        <f t="shared" si="25"/>
        <v>0</v>
      </c>
      <c r="M45" s="7">
        <f t="shared" ref="M45" si="26">M50+M55</f>
        <v>0</v>
      </c>
    </row>
    <row r="46" spans="1:13" ht="56.25" x14ac:dyDescent="0.3">
      <c r="A46" s="33"/>
      <c r="B46" s="34"/>
      <c r="C46" s="39"/>
      <c r="D46" s="38"/>
      <c r="E46" s="13" t="s">
        <v>6</v>
      </c>
      <c r="F46" s="7">
        <f t="shared" si="2"/>
        <v>0</v>
      </c>
      <c r="G46" s="7">
        <f t="shared" si="25"/>
        <v>0</v>
      </c>
      <c r="H46" s="7">
        <f t="shared" si="25"/>
        <v>0</v>
      </c>
      <c r="I46" s="7">
        <f t="shared" si="25"/>
        <v>0</v>
      </c>
      <c r="J46" s="7">
        <f t="shared" si="25"/>
        <v>0</v>
      </c>
      <c r="K46" s="7">
        <f t="shared" si="25"/>
        <v>0</v>
      </c>
      <c r="L46" s="7">
        <f t="shared" si="25"/>
        <v>0</v>
      </c>
      <c r="M46" s="7">
        <f t="shared" ref="M46" si="27">M51+M56</f>
        <v>0</v>
      </c>
    </row>
    <row r="47" spans="1:13" ht="33.75" customHeight="1" x14ac:dyDescent="0.3">
      <c r="A47" s="33"/>
      <c r="B47" s="34"/>
      <c r="C47" s="39"/>
      <c r="D47" s="38"/>
      <c r="E47" s="13" t="s">
        <v>9</v>
      </c>
      <c r="F47" s="7">
        <f t="shared" si="2"/>
        <v>34665.576509999999</v>
      </c>
      <c r="G47" s="7">
        <f t="shared" si="25"/>
        <v>9773.0248800000008</v>
      </c>
      <c r="H47" s="7">
        <f t="shared" si="25"/>
        <v>6674.3820899999992</v>
      </c>
      <c r="I47" s="7">
        <f t="shared" si="25"/>
        <v>9358.169539999999</v>
      </c>
      <c r="J47" s="7">
        <f t="shared" si="25"/>
        <v>2240</v>
      </c>
      <c r="K47" s="7">
        <f t="shared" si="25"/>
        <v>3610</v>
      </c>
      <c r="L47" s="7">
        <f t="shared" si="25"/>
        <v>3010</v>
      </c>
      <c r="M47" s="7">
        <f t="shared" ref="M47" si="28">M52+M57</f>
        <v>0</v>
      </c>
    </row>
    <row r="48" spans="1:13" ht="37.5" x14ac:dyDescent="0.3">
      <c r="A48" s="33"/>
      <c r="B48" s="34"/>
      <c r="C48" s="39"/>
      <c r="D48" s="38"/>
      <c r="E48" s="13" t="s">
        <v>8</v>
      </c>
      <c r="F48" s="7">
        <f t="shared" si="2"/>
        <v>0</v>
      </c>
      <c r="G48" s="7">
        <f t="shared" si="25"/>
        <v>0</v>
      </c>
      <c r="H48" s="7">
        <f t="shared" si="25"/>
        <v>0</v>
      </c>
      <c r="I48" s="7">
        <f t="shared" si="25"/>
        <v>0</v>
      </c>
      <c r="J48" s="7">
        <f t="shared" si="25"/>
        <v>0</v>
      </c>
      <c r="K48" s="7">
        <f t="shared" si="25"/>
        <v>0</v>
      </c>
      <c r="L48" s="7">
        <f t="shared" si="25"/>
        <v>0</v>
      </c>
      <c r="M48" s="7">
        <f t="shared" ref="M48" si="29">M53+M58</f>
        <v>0</v>
      </c>
    </row>
    <row r="49" spans="1:13" x14ac:dyDescent="0.3">
      <c r="A49" s="33" t="s">
        <v>21</v>
      </c>
      <c r="B49" s="36" t="s">
        <v>32</v>
      </c>
      <c r="C49" s="39" t="s">
        <v>54</v>
      </c>
      <c r="D49" s="37" t="s">
        <v>26</v>
      </c>
      <c r="E49" s="5" t="s">
        <v>4</v>
      </c>
      <c r="F49" s="6">
        <f t="shared" si="2"/>
        <v>20679.84606</v>
      </c>
      <c r="G49" s="6">
        <f t="shared" ref="G49:L49" si="30">SUM(G50:G53)</f>
        <v>5350.1973200000002</v>
      </c>
      <c r="H49" s="6">
        <f t="shared" si="30"/>
        <v>2089.4487399999998</v>
      </c>
      <c r="I49" s="6">
        <f t="shared" si="30"/>
        <v>4380.2</v>
      </c>
      <c r="J49" s="6">
        <f t="shared" si="30"/>
        <v>2240</v>
      </c>
      <c r="K49" s="6">
        <f t="shared" si="30"/>
        <v>3610</v>
      </c>
      <c r="L49" s="6">
        <f t="shared" si="30"/>
        <v>3010</v>
      </c>
      <c r="M49" s="6">
        <f t="shared" ref="M49" si="31">SUM(M50:M53)</f>
        <v>0</v>
      </c>
    </row>
    <row r="50" spans="1:13" ht="37.5" x14ac:dyDescent="0.3">
      <c r="A50" s="33"/>
      <c r="B50" s="36"/>
      <c r="C50" s="39"/>
      <c r="D50" s="38"/>
      <c r="E50" s="13" t="s">
        <v>5</v>
      </c>
      <c r="F50" s="7">
        <f t="shared" si="2"/>
        <v>0</v>
      </c>
      <c r="G50" s="7"/>
      <c r="H50" s="7"/>
      <c r="I50" s="7"/>
      <c r="J50" s="7"/>
      <c r="K50" s="7"/>
      <c r="L50" s="7"/>
      <c r="M50" s="7"/>
    </row>
    <row r="51" spans="1:13" ht="56.25" x14ac:dyDescent="0.3">
      <c r="A51" s="33"/>
      <c r="B51" s="36"/>
      <c r="C51" s="39"/>
      <c r="D51" s="38"/>
      <c r="E51" s="13" t="s">
        <v>6</v>
      </c>
      <c r="F51" s="7">
        <f t="shared" si="2"/>
        <v>0</v>
      </c>
      <c r="G51" s="7"/>
      <c r="H51" s="7"/>
      <c r="I51" s="7"/>
      <c r="J51" s="7"/>
      <c r="K51" s="7"/>
      <c r="L51" s="7"/>
      <c r="M51" s="7"/>
    </row>
    <row r="52" spans="1:13" ht="33.75" customHeight="1" x14ac:dyDescent="0.3">
      <c r="A52" s="33"/>
      <c r="B52" s="36"/>
      <c r="C52" s="39"/>
      <c r="D52" s="38"/>
      <c r="E52" s="13" t="s">
        <v>7</v>
      </c>
      <c r="F52" s="7">
        <f t="shared" si="2"/>
        <v>20679.84606</v>
      </c>
      <c r="G52" s="7">
        <v>5350.1973200000002</v>
      </c>
      <c r="H52" s="7">
        <v>2089.4487399999998</v>
      </c>
      <c r="I52" s="7">
        <v>4380.2</v>
      </c>
      <c r="J52" s="7">
        <f>2040+200</f>
        <v>2240</v>
      </c>
      <c r="K52" s="7">
        <v>3610</v>
      </c>
      <c r="L52" s="7">
        <v>3010</v>
      </c>
      <c r="M52" s="7"/>
    </row>
    <row r="53" spans="1:13" ht="37.5" x14ac:dyDescent="0.3">
      <c r="A53" s="33"/>
      <c r="B53" s="36"/>
      <c r="C53" s="39"/>
      <c r="D53" s="38"/>
      <c r="E53" s="13" t="s">
        <v>8</v>
      </c>
      <c r="F53" s="7">
        <f t="shared" si="2"/>
        <v>0</v>
      </c>
      <c r="G53" s="7"/>
      <c r="H53" s="7"/>
      <c r="I53" s="7"/>
      <c r="J53" s="7"/>
      <c r="K53" s="7"/>
      <c r="L53" s="7"/>
      <c r="M53" s="7"/>
    </row>
    <row r="54" spans="1:13" x14ac:dyDescent="0.3">
      <c r="A54" s="33" t="s">
        <v>22</v>
      </c>
      <c r="B54" s="36" t="s">
        <v>33</v>
      </c>
      <c r="C54" s="21" t="s">
        <v>55</v>
      </c>
      <c r="D54" s="37" t="s">
        <v>26</v>
      </c>
      <c r="E54" s="5" t="s">
        <v>4</v>
      </c>
      <c r="F54" s="6">
        <f t="shared" si="2"/>
        <v>13985.730449999999</v>
      </c>
      <c r="G54" s="6">
        <f t="shared" ref="G54:L54" si="32">SUM(G55:G58)</f>
        <v>4422.8275599999997</v>
      </c>
      <c r="H54" s="6">
        <f t="shared" si="32"/>
        <v>4584.9333499999993</v>
      </c>
      <c r="I54" s="6">
        <f t="shared" si="32"/>
        <v>4977.9695400000001</v>
      </c>
      <c r="J54" s="6">
        <f t="shared" si="32"/>
        <v>0</v>
      </c>
      <c r="K54" s="6">
        <f t="shared" si="32"/>
        <v>0</v>
      </c>
      <c r="L54" s="6">
        <f t="shared" si="32"/>
        <v>0</v>
      </c>
      <c r="M54" s="6">
        <f t="shared" ref="M54" si="33">SUM(M55:M58)</f>
        <v>0</v>
      </c>
    </row>
    <row r="55" spans="1:13" ht="37.5" x14ac:dyDescent="0.3">
      <c r="A55" s="33"/>
      <c r="B55" s="41"/>
      <c r="C55" s="22"/>
      <c r="D55" s="38"/>
      <c r="E55" s="13" t="s">
        <v>5</v>
      </c>
      <c r="F55" s="7">
        <f t="shared" si="2"/>
        <v>0</v>
      </c>
      <c r="G55" s="7"/>
      <c r="H55" s="7"/>
      <c r="I55" s="7"/>
      <c r="J55" s="7"/>
      <c r="K55" s="7"/>
      <c r="L55" s="7"/>
      <c r="M55" s="7"/>
    </row>
    <row r="56" spans="1:13" ht="56.25" x14ac:dyDescent="0.3">
      <c r="A56" s="33"/>
      <c r="B56" s="41"/>
      <c r="C56" s="22"/>
      <c r="D56" s="38"/>
      <c r="E56" s="13" t="s">
        <v>6</v>
      </c>
      <c r="F56" s="7">
        <f t="shared" si="2"/>
        <v>0</v>
      </c>
      <c r="G56" s="7"/>
      <c r="H56" s="7"/>
      <c r="I56" s="7"/>
      <c r="J56" s="7"/>
      <c r="K56" s="7"/>
      <c r="L56" s="7"/>
      <c r="M56" s="7"/>
    </row>
    <row r="57" spans="1:13" ht="33.75" customHeight="1" x14ac:dyDescent="0.3">
      <c r="A57" s="33"/>
      <c r="B57" s="41"/>
      <c r="C57" s="22"/>
      <c r="D57" s="38"/>
      <c r="E57" s="13" t="s">
        <v>7</v>
      </c>
      <c r="F57" s="7">
        <f t="shared" si="2"/>
        <v>13985.730449999999</v>
      </c>
      <c r="G57" s="7">
        <v>4422.8275599999997</v>
      </c>
      <c r="H57" s="7">
        <f>3247.74241+1337.19094</f>
        <v>4584.9333499999993</v>
      </c>
      <c r="I57" s="7">
        <v>4977.9695400000001</v>
      </c>
      <c r="J57" s="7"/>
      <c r="K57" s="7"/>
      <c r="L57" s="7"/>
      <c r="M57" s="7"/>
    </row>
    <row r="58" spans="1:13" ht="37.5" x14ac:dyDescent="0.3">
      <c r="A58" s="33"/>
      <c r="B58" s="41"/>
      <c r="C58" s="23"/>
      <c r="D58" s="38"/>
      <c r="E58" s="13" t="s">
        <v>8</v>
      </c>
      <c r="F58" s="7">
        <f t="shared" si="2"/>
        <v>0</v>
      </c>
      <c r="G58" s="7"/>
      <c r="H58" s="7"/>
      <c r="I58" s="7"/>
      <c r="J58" s="7"/>
      <c r="K58" s="7"/>
      <c r="L58" s="7"/>
      <c r="M58" s="7"/>
    </row>
    <row r="59" spans="1:13" x14ac:dyDescent="0.3">
      <c r="A59" s="33" t="s">
        <v>34</v>
      </c>
      <c r="B59" s="36" t="s">
        <v>35</v>
      </c>
      <c r="C59" s="21" t="s">
        <v>54</v>
      </c>
      <c r="D59" s="37" t="s">
        <v>36</v>
      </c>
      <c r="E59" s="5" t="s">
        <v>4</v>
      </c>
      <c r="F59" s="6">
        <f t="shared" si="2"/>
        <v>112339.34036</v>
      </c>
      <c r="G59" s="6">
        <f t="shared" ref="G59:L59" si="34">SUM(G60:G63)</f>
        <v>14044.918</v>
      </c>
      <c r="H59" s="6">
        <f t="shared" si="34"/>
        <v>14663.309560000002</v>
      </c>
      <c r="I59" s="6">
        <f t="shared" si="34"/>
        <v>17931.506270000002</v>
      </c>
      <c r="J59" s="6">
        <f t="shared" si="34"/>
        <v>20324.94053</v>
      </c>
      <c r="K59" s="6">
        <f t="shared" si="34"/>
        <v>22748.813999999998</v>
      </c>
      <c r="L59" s="6">
        <f t="shared" si="34"/>
        <v>22625.851999999999</v>
      </c>
      <c r="M59" s="6">
        <f t="shared" ref="M59" si="35">SUM(M60:M63)</f>
        <v>0</v>
      </c>
    </row>
    <row r="60" spans="1:13" ht="37.5" x14ac:dyDescent="0.3">
      <c r="A60" s="33"/>
      <c r="B60" s="41"/>
      <c r="C60" s="22"/>
      <c r="D60" s="38"/>
      <c r="E60" s="13" t="s">
        <v>5</v>
      </c>
      <c r="F60" s="7">
        <f t="shared" si="2"/>
        <v>0</v>
      </c>
      <c r="G60" s="7"/>
      <c r="H60" s="7"/>
      <c r="I60" s="7"/>
      <c r="J60" s="7"/>
      <c r="K60" s="7"/>
      <c r="L60" s="7"/>
      <c r="M60" s="7"/>
    </row>
    <row r="61" spans="1:13" ht="56.25" x14ac:dyDescent="0.3">
      <c r="A61" s="33"/>
      <c r="B61" s="41"/>
      <c r="C61" s="22"/>
      <c r="D61" s="38"/>
      <c r="E61" s="13" t="s">
        <v>6</v>
      </c>
      <c r="F61" s="7">
        <f t="shared" si="2"/>
        <v>0</v>
      </c>
      <c r="G61" s="7"/>
      <c r="H61" s="7"/>
      <c r="I61" s="7"/>
      <c r="J61" s="7"/>
      <c r="K61" s="7"/>
      <c r="L61" s="7"/>
      <c r="M61" s="7"/>
    </row>
    <row r="62" spans="1:13" ht="33.75" customHeight="1" x14ac:dyDescent="0.3">
      <c r="A62" s="33"/>
      <c r="B62" s="41"/>
      <c r="C62" s="22"/>
      <c r="D62" s="38"/>
      <c r="E62" s="13" t="s">
        <v>7</v>
      </c>
      <c r="F62" s="7">
        <f t="shared" si="2"/>
        <v>112339.34036</v>
      </c>
      <c r="G62" s="7">
        <v>14044.918</v>
      </c>
      <c r="H62" s="7">
        <f>14336.084+327.22556</f>
        <v>14663.309560000002</v>
      </c>
      <c r="I62" s="7">
        <v>17931.506270000002</v>
      </c>
      <c r="J62" s="7">
        <f>20223.03124+101.90929</f>
        <v>20324.94053</v>
      </c>
      <c r="K62" s="7">
        <v>22748.813999999998</v>
      </c>
      <c r="L62" s="7">
        <v>22625.851999999999</v>
      </c>
      <c r="M62" s="7"/>
    </row>
    <row r="63" spans="1:13" ht="33.75" customHeight="1" x14ac:dyDescent="0.3">
      <c r="A63" s="33"/>
      <c r="B63" s="41"/>
      <c r="C63" s="23"/>
      <c r="D63" s="38"/>
      <c r="E63" s="13" t="s">
        <v>8</v>
      </c>
      <c r="F63" s="7">
        <f t="shared" si="2"/>
        <v>0</v>
      </c>
      <c r="G63" s="7"/>
      <c r="H63" s="7"/>
      <c r="I63" s="7"/>
      <c r="J63" s="7"/>
      <c r="K63" s="7"/>
      <c r="L63" s="7"/>
      <c r="M63" s="7"/>
    </row>
    <row r="64" spans="1:13" ht="15.75" customHeight="1" x14ac:dyDescent="0.3">
      <c r="A64" s="33" t="s">
        <v>37</v>
      </c>
      <c r="B64" s="36" t="s">
        <v>38</v>
      </c>
      <c r="C64" s="21" t="s">
        <v>54</v>
      </c>
      <c r="D64" s="37" t="s">
        <v>26</v>
      </c>
      <c r="E64" s="5" t="s">
        <v>4</v>
      </c>
      <c r="F64" s="6">
        <f t="shared" si="2"/>
        <v>50474.798470000002</v>
      </c>
      <c r="G64" s="6">
        <f t="shared" ref="G64:L64" si="36">SUM(G65:G68)</f>
        <v>6913.2336800000003</v>
      </c>
      <c r="H64" s="6">
        <f t="shared" si="36"/>
        <v>7892.82</v>
      </c>
      <c r="I64" s="6">
        <f t="shared" si="36"/>
        <v>8571.0267899999999</v>
      </c>
      <c r="J64" s="6">
        <f t="shared" si="36"/>
        <v>8204.1830000000009</v>
      </c>
      <c r="K64" s="6">
        <f t="shared" si="36"/>
        <v>9251.3950000000004</v>
      </c>
      <c r="L64" s="6">
        <f t="shared" si="36"/>
        <v>9642.14</v>
      </c>
      <c r="M64" s="6">
        <f t="shared" ref="M64" si="37">SUM(M65:M68)</f>
        <v>0</v>
      </c>
    </row>
    <row r="65" spans="1:13" ht="37.5" x14ac:dyDescent="0.3">
      <c r="A65" s="33"/>
      <c r="B65" s="36"/>
      <c r="C65" s="22"/>
      <c r="D65" s="38"/>
      <c r="E65" s="13" t="s">
        <v>5</v>
      </c>
      <c r="F65" s="7">
        <f t="shared" si="2"/>
        <v>0</v>
      </c>
      <c r="G65" s="7"/>
      <c r="H65" s="7"/>
      <c r="I65" s="7"/>
      <c r="J65" s="7"/>
      <c r="K65" s="7"/>
      <c r="L65" s="7"/>
      <c r="M65" s="7"/>
    </row>
    <row r="66" spans="1:13" ht="56.25" x14ac:dyDescent="0.3">
      <c r="A66" s="33"/>
      <c r="B66" s="36"/>
      <c r="C66" s="22"/>
      <c r="D66" s="38"/>
      <c r="E66" s="13" t="s">
        <v>6</v>
      </c>
      <c r="F66" s="7">
        <f t="shared" si="2"/>
        <v>0</v>
      </c>
      <c r="G66" s="7"/>
      <c r="H66" s="7"/>
      <c r="I66" s="7"/>
      <c r="J66" s="7"/>
      <c r="K66" s="7"/>
      <c r="L66" s="7"/>
      <c r="M66" s="7"/>
    </row>
    <row r="67" spans="1:13" ht="33.75" customHeight="1" x14ac:dyDescent="0.3">
      <c r="A67" s="33"/>
      <c r="B67" s="36"/>
      <c r="C67" s="22"/>
      <c r="D67" s="38"/>
      <c r="E67" s="13" t="s">
        <v>7</v>
      </c>
      <c r="F67" s="7">
        <f t="shared" si="2"/>
        <v>50474.798470000002</v>
      </c>
      <c r="G67" s="7">
        <v>6913.2336800000003</v>
      </c>
      <c r="H67" s="7">
        <v>7892.82</v>
      </c>
      <c r="I67" s="7">
        <v>8571.0267899999999</v>
      </c>
      <c r="J67" s="7">
        <v>8204.1830000000009</v>
      </c>
      <c r="K67" s="7">
        <v>9251.3950000000004</v>
      </c>
      <c r="L67" s="7">
        <v>9642.14</v>
      </c>
      <c r="M67" s="7"/>
    </row>
    <row r="68" spans="1:13" ht="37.5" x14ac:dyDescent="0.3">
      <c r="A68" s="33"/>
      <c r="B68" s="36"/>
      <c r="C68" s="23"/>
      <c r="D68" s="38"/>
      <c r="E68" s="13" t="s">
        <v>8</v>
      </c>
      <c r="F68" s="7">
        <f t="shared" si="2"/>
        <v>0</v>
      </c>
      <c r="G68" s="7"/>
      <c r="H68" s="7"/>
      <c r="I68" s="7"/>
      <c r="J68" s="7"/>
      <c r="K68" s="7"/>
      <c r="L68" s="7"/>
      <c r="M68" s="7"/>
    </row>
    <row r="69" spans="1:13" ht="40.5" customHeight="1" x14ac:dyDescent="0.3">
      <c r="A69" s="33"/>
      <c r="B69" s="43" t="s">
        <v>39</v>
      </c>
      <c r="C69" s="21" t="s">
        <v>54</v>
      </c>
      <c r="D69" s="37" t="s">
        <v>26</v>
      </c>
      <c r="E69" s="12" t="s">
        <v>12</v>
      </c>
      <c r="F69" s="6">
        <f t="shared" si="2"/>
        <v>208759.58978000001</v>
      </c>
      <c r="G69" s="6">
        <f t="shared" ref="G69:L69" si="38">SUM(G70:G73)</f>
        <v>31476.60281</v>
      </c>
      <c r="H69" s="6">
        <f t="shared" si="38"/>
        <v>30069.013330000002</v>
      </c>
      <c r="I69" s="6">
        <f t="shared" si="38"/>
        <v>36357.702600000004</v>
      </c>
      <c r="J69" s="6">
        <f t="shared" si="38"/>
        <v>33364.378040000003</v>
      </c>
      <c r="K69" s="6">
        <f t="shared" si="38"/>
        <v>38520.461000000003</v>
      </c>
      <c r="L69" s="6">
        <f t="shared" si="38"/>
        <v>38971.432000000001</v>
      </c>
      <c r="M69" s="6">
        <f t="shared" ref="M69" si="39">SUM(M70:M73)</f>
        <v>0</v>
      </c>
    </row>
    <row r="70" spans="1:13" ht="37.5" x14ac:dyDescent="0.3">
      <c r="A70" s="33"/>
      <c r="B70" s="43"/>
      <c r="C70" s="22"/>
      <c r="D70" s="38"/>
      <c r="E70" s="13" t="s">
        <v>5</v>
      </c>
      <c r="F70" s="6">
        <f t="shared" si="2"/>
        <v>0</v>
      </c>
      <c r="G70" s="6">
        <f t="shared" ref="G70:M73" si="40">G65+G60+G45+G30+G10</f>
        <v>0</v>
      </c>
      <c r="H70" s="6">
        <f t="shared" si="40"/>
        <v>0</v>
      </c>
      <c r="I70" s="6">
        <f t="shared" si="40"/>
        <v>0</v>
      </c>
      <c r="J70" s="6">
        <f t="shared" si="40"/>
        <v>0</v>
      </c>
      <c r="K70" s="6">
        <f t="shared" si="40"/>
        <v>0</v>
      </c>
      <c r="L70" s="6">
        <f t="shared" si="40"/>
        <v>0</v>
      </c>
      <c r="M70" s="6">
        <f t="shared" si="40"/>
        <v>0</v>
      </c>
    </row>
    <row r="71" spans="1:13" ht="56.25" x14ac:dyDescent="0.3">
      <c r="A71" s="33"/>
      <c r="B71" s="43"/>
      <c r="C71" s="22"/>
      <c r="D71" s="38"/>
      <c r="E71" s="13" t="s">
        <v>6</v>
      </c>
      <c r="F71" s="6">
        <f t="shared" si="2"/>
        <v>0</v>
      </c>
      <c r="G71" s="6">
        <f t="shared" si="40"/>
        <v>0</v>
      </c>
      <c r="H71" s="6">
        <f t="shared" si="40"/>
        <v>0</v>
      </c>
      <c r="I71" s="6">
        <f t="shared" si="40"/>
        <v>0</v>
      </c>
      <c r="J71" s="6">
        <f t="shared" si="40"/>
        <v>0</v>
      </c>
      <c r="K71" s="6">
        <f t="shared" si="40"/>
        <v>0</v>
      </c>
      <c r="L71" s="6">
        <f t="shared" si="40"/>
        <v>0</v>
      </c>
      <c r="M71" s="6">
        <f t="shared" si="40"/>
        <v>0</v>
      </c>
    </row>
    <row r="72" spans="1:13" ht="35.25" customHeight="1" x14ac:dyDescent="0.3">
      <c r="A72" s="33"/>
      <c r="B72" s="43"/>
      <c r="C72" s="22"/>
      <c r="D72" s="38"/>
      <c r="E72" s="13" t="s">
        <v>7</v>
      </c>
      <c r="F72" s="6">
        <f t="shared" si="2"/>
        <v>208759.58978000001</v>
      </c>
      <c r="G72" s="6">
        <f t="shared" si="40"/>
        <v>31476.60281</v>
      </c>
      <c r="H72" s="6">
        <f t="shared" si="40"/>
        <v>30069.013330000002</v>
      </c>
      <c r="I72" s="6">
        <f t="shared" si="40"/>
        <v>36357.702600000004</v>
      </c>
      <c r="J72" s="6">
        <f t="shared" si="40"/>
        <v>33364.378040000003</v>
      </c>
      <c r="K72" s="6">
        <f t="shared" si="40"/>
        <v>38520.461000000003</v>
      </c>
      <c r="L72" s="6">
        <f t="shared" si="40"/>
        <v>38971.432000000001</v>
      </c>
      <c r="M72" s="6">
        <f t="shared" si="40"/>
        <v>0</v>
      </c>
    </row>
    <row r="73" spans="1:13" ht="37.5" x14ac:dyDescent="0.3">
      <c r="A73" s="33"/>
      <c r="B73" s="43"/>
      <c r="C73" s="23"/>
      <c r="D73" s="38"/>
      <c r="E73" s="13" t="s">
        <v>8</v>
      </c>
      <c r="F73" s="6">
        <f t="shared" si="2"/>
        <v>0</v>
      </c>
      <c r="G73" s="6">
        <f t="shared" si="40"/>
        <v>0</v>
      </c>
      <c r="H73" s="6">
        <f t="shared" si="40"/>
        <v>0</v>
      </c>
      <c r="I73" s="6">
        <f t="shared" si="40"/>
        <v>0</v>
      </c>
      <c r="J73" s="6">
        <f t="shared" si="40"/>
        <v>0</v>
      </c>
      <c r="K73" s="6">
        <f t="shared" si="40"/>
        <v>0</v>
      </c>
      <c r="L73" s="6">
        <f t="shared" si="40"/>
        <v>0</v>
      </c>
      <c r="M73" s="6">
        <f t="shared" si="40"/>
        <v>0</v>
      </c>
    </row>
    <row r="75" spans="1:13" x14ac:dyDescent="0.3">
      <c r="A75" s="27"/>
      <c r="B75" s="27"/>
      <c r="C75" s="27"/>
      <c r="D75" s="27"/>
      <c r="E75" s="27"/>
      <c r="F75" s="27"/>
      <c r="G75" s="27"/>
      <c r="H75" s="27"/>
      <c r="I75" s="42"/>
      <c r="J75" s="42"/>
      <c r="K75" s="1"/>
    </row>
  </sheetData>
  <mergeCells count="63">
    <mergeCell ref="H75:J75"/>
    <mergeCell ref="A59:A63"/>
    <mergeCell ref="B59:B63"/>
    <mergeCell ref="C59:C63"/>
    <mergeCell ref="D59:D63"/>
    <mergeCell ref="A64:A68"/>
    <mergeCell ref="B64:B68"/>
    <mergeCell ref="C64:C68"/>
    <mergeCell ref="D64:D68"/>
    <mergeCell ref="A69:A73"/>
    <mergeCell ref="B69:B73"/>
    <mergeCell ref="C69:C73"/>
    <mergeCell ref="D69:D73"/>
    <mergeCell ref="A75:G75"/>
    <mergeCell ref="A49:A53"/>
    <mergeCell ref="B49:B53"/>
    <mergeCell ref="C49:C53"/>
    <mergeCell ref="D49:D53"/>
    <mergeCell ref="A54:A58"/>
    <mergeCell ref="B54:B58"/>
    <mergeCell ref="C54:C58"/>
    <mergeCell ref="D54:D58"/>
    <mergeCell ref="A39:A43"/>
    <mergeCell ref="B39:B43"/>
    <mergeCell ref="C39:C43"/>
    <mergeCell ref="D39:D43"/>
    <mergeCell ref="A44:A48"/>
    <mergeCell ref="B44:B48"/>
    <mergeCell ref="C44:C48"/>
    <mergeCell ref="D44:D48"/>
    <mergeCell ref="A29:A33"/>
    <mergeCell ref="B29:B33"/>
    <mergeCell ref="C29:C33"/>
    <mergeCell ref="D29:D33"/>
    <mergeCell ref="A34:A38"/>
    <mergeCell ref="B34:B38"/>
    <mergeCell ref="C34:C38"/>
    <mergeCell ref="D34:D38"/>
    <mergeCell ref="A9:A13"/>
    <mergeCell ref="B9:B13"/>
    <mergeCell ref="C9:C13"/>
    <mergeCell ref="D9:D13"/>
    <mergeCell ref="A14:A18"/>
    <mergeCell ref="B14:B18"/>
    <mergeCell ref="C14:C18"/>
    <mergeCell ref="D14:D18"/>
    <mergeCell ref="G1:K1"/>
    <mergeCell ref="A6:A7"/>
    <mergeCell ref="B6:B7"/>
    <mergeCell ref="C6:C7"/>
    <mergeCell ref="D6:D7"/>
    <mergeCell ref="E6:E7"/>
    <mergeCell ref="F6:M6"/>
    <mergeCell ref="A4:M4"/>
    <mergeCell ref="J2:M2"/>
    <mergeCell ref="A19:A23"/>
    <mergeCell ref="B19:B23"/>
    <mergeCell ref="C19:C23"/>
    <mergeCell ref="D19:D23"/>
    <mergeCell ref="A24:A28"/>
    <mergeCell ref="B24:B28"/>
    <mergeCell ref="C24:C28"/>
    <mergeCell ref="D24:D28"/>
  </mergeCells>
  <printOptions horizontalCentered="1"/>
  <pageMargins left="0.39370078740157483" right="0.39370078740157483" top="0.78740157480314965" bottom="0.39370078740157483" header="0" footer="0"/>
  <pageSetup paperSize="9" scale="54" fitToHeight="0" orientation="landscape" r:id="rId1"/>
  <headerFooter differentFirst="1">
    <oddHeader>&amp;C&amp;P</oddHeader>
  </headerFooter>
  <rowBreaks count="3" manualBreakCount="3">
    <brk id="23" max="12" man="1"/>
    <brk id="43" max="12" man="1"/>
    <brk id="6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25 10 29</vt:lpstr>
      <vt:lpstr>'25 10 29'!Заголовки_для_печати</vt:lpstr>
      <vt:lpstr>'25 10 29'!Область_печати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2025-11-10T11:27:05Z</dcterms:modified>
</cp:coreProperties>
</file>